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autoCompressPictures="0"/>
  <bookViews>
    <workbookView xWindow="0" yWindow="0" windowWidth="16800" windowHeight="13740" activeTab="1"/>
  </bookViews>
  <sheets>
    <sheet name="lower" sheetId="1" r:id="rId1"/>
    <sheet name="upper" sheetId="2" r:id="rId2"/>
    <sheet name="Sheet3" sheetId="3" r:id="rId3"/>
  </sheets>
  <calcPr calcId="1257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C4" i="2"/>
  <c r="C5"/>
  <c r="C6"/>
  <c r="C7"/>
  <c r="C8"/>
  <c r="C9"/>
  <c r="C10"/>
  <c r="C11"/>
  <c r="C12"/>
  <c r="C13"/>
  <c r="C14"/>
  <c r="C15"/>
  <c r="C16"/>
  <c r="C17"/>
  <c r="C18"/>
  <c r="C3"/>
  <c r="E5"/>
  <c r="E6"/>
  <c r="E7"/>
  <c r="E8"/>
  <c r="E9"/>
  <c r="E10"/>
  <c r="E11"/>
  <c r="E12"/>
  <c r="E13"/>
  <c r="E14"/>
  <c r="E15"/>
  <c r="E16"/>
  <c r="E17"/>
  <c r="E18"/>
  <c r="E4"/>
  <c r="E3"/>
  <c r="G4"/>
  <c r="G5"/>
  <c r="G6"/>
  <c r="G7"/>
  <c r="G8"/>
  <c r="G9"/>
  <c r="G10"/>
  <c r="G11"/>
  <c r="G12"/>
  <c r="G13"/>
  <c r="G14"/>
  <c r="G15"/>
  <c r="G16"/>
  <c r="G17"/>
  <c r="G18"/>
  <c r="G3"/>
  <c r="E4" i="1"/>
  <c r="E6"/>
  <c r="E7"/>
  <c r="E8"/>
  <c r="E9"/>
  <c r="E14"/>
  <c r="E15"/>
  <c r="M3" i="2"/>
  <c r="D18"/>
  <c r="B18"/>
  <c r="D17"/>
  <c r="B17"/>
  <c r="D16"/>
  <c r="B16"/>
  <c r="D15"/>
  <c r="B15"/>
  <c r="D14"/>
  <c r="B14"/>
  <c r="D13"/>
  <c r="B13"/>
  <c r="D12"/>
  <c r="B12"/>
  <c r="D11"/>
  <c r="B11"/>
  <c r="D10"/>
  <c r="B10"/>
  <c r="D9"/>
  <c r="B9"/>
  <c r="D8"/>
  <c r="B8"/>
  <c r="D7"/>
  <c r="B7"/>
  <c r="D6"/>
  <c r="B6"/>
  <c r="D5"/>
  <c r="B5"/>
  <c r="D4"/>
  <c r="B4"/>
  <c r="D3"/>
  <c r="B3"/>
  <c r="B4" i="1"/>
  <c r="B6"/>
  <c r="B7"/>
  <c r="B8"/>
  <c r="B9"/>
  <c r="B14"/>
  <c r="B15"/>
  <c r="M3"/>
  <c r="C6"/>
  <c r="C8"/>
  <c r="C14"/>
  <c r="D7"/>
  <c r="D9"/>
  <c r="D15"/>
  <c r="C4"/>
  <c r="D14"/>
  <c r="D8"/>
  <c r="D6"/>
  <c r="D4"/>
  <c r="C15"/>
  <c r="C9"/>
  <c r="C7"/>
</calcChain>
</file>

<file path=xl/sharedStrings.xml><?xml version="1.0" encoding="utf-8"?>
<sst xmlns="http://schemas.openxmlformats.org/spreadsheetml/2006/main" count="66" uniqueCount="23">
  <si>
    <t>[SENSORS]</t>
  </si>
  <si>
    <t>#</t>
  </si>
  <si>
    <t>Number</t>
  </si>
  <si>
    <t>X</t>
  </si>
  <si>
    <t>Y</t>
  </si>
  <si>
    <t>Orientation (degree)</t>
  </si>
  <si>
    <t xml:space="preserve">Gain </t>
  </si>
  <si>
    <t>Mirror</t>
  </si>
  <si>
    <t>Raw Number</t>
  </si>
  <si>
    <t xml:space="preserve">Orientation </t>
  </si>
  <si>
    <t>Angle w.r.t. robot (radiant)</t>
  </si>
  <si>
    <t>x</t>
  </si>
  <si>
    <t>y</t>
  </si>
  <si>
    <t>triangle</t>
  </si>
  <si>
    <t>prese da Matlab (centri dei triangoli)</t>
  </si>
  <si>
    <t xml:space="preserve">          Angle w.r.t. robot (degree)</t>
  </si>
  <si>
    <t>angolo e posizione nella GUI</t>
  </si>
  <si>
    <t>parametri da mettere negli INI</t>
  </si>
  <si>
    <t>X Offset</t>
  </si>
  <si>
    <t>numero del triangolo nella figura qui sotto</t>
  </si>
  <si>
    <t>Y Offset</t>
  </si>
  <si>
    <t>Triangle number Offset</t>
  </si>
  <si>
    <t>Vertical mirror (no=0, yes=1)</t>
  </si>
</sst>
</file>

<file path=xl/styles.xml><?xml version="1.0" encoding="utf-8"?>
<styleSheet xmlns="http://schemas.openxmlformats.org/spreadsheetml/2006/main">
  <numFmts count="1">
    <numFmt numFmtId="164" formatCode="0.0"/>
  </numFmts>
  <fonts count="8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1"/>
      <color theme="1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rgb="FFA5A5A5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7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5" borderId="2" applyNumberFormat="0" applyAlignment="0" applyProtection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0" fontId="2" fillId="3" borderId="0" xfId="2" applyAlignment="1">
      <alignment horizontal="center"/>
    </xf>
    <xf numFmtId="0" fontId="0" fillId="0" borderId="0" xfId="0" applyAlignment="1">
      <alignment horizontal="center"/>
    </xf>
    <xf numFmtId="1" fontId="2" fillId="3" borderId="0" xfId="2" applyNumberFormat="1" applyAlignment="1">
      <alignment horizontal="center"/>
    </xf>
    <xf numFmtId="0" fontId="3" fillId="4" borderId="1" xfId="3" applyAlignment="1">
      <alignment horizontal="center"/>
    </xf>
    <xf numFmtId="0" fontId="3" fillId="4" borderId="1" xfId="3"/>
    <xf numFmtId="0" fontId="1" fillId="2" borderId="0" xfId="1"/>
    <xf numFmtId="0" fontId="1" fillId="2" borderId="0" xfId="1" applyAlignment="1">
      <alignment horizontal="center"/>
    </xf>
    <xf numFmtId="0" fontId="2" fillId="3" borderId="0" xfId="2"/>
    <xf numFmtId="0" fontId="4" fillId="5" borderId="2" xfId="4"/>
    <xf numFmtId="164" fontId="3" fillId="4" borderId="1" xfId="3" applyNumberFormat="1" applyAlignment="1"/>
    <xf numFmtId="0" fontId="4" fillId="5" borderId="2" xfId="4" applyAlignment="1"/>
    <xf numFmtId="0" fontId="7" fillId="0" borderId="0" xfId="0" applyFont="1"/>
  </cellXfs>
  <cellStyles count="7">
    <cellStyle name="Cella da controllare" xfId="4" builtinId="23"/>
    <cellStyle name="Collegamento ipertestuale" xfId="5" builtinId="8" hidden="1"/>
    <cellStyle name="Collegamento ipertestuale visitato" xfId="6" builtinId="9" hidden="1"/>
    <cellStyle name="Input" xfId="3" builtinId="20"/>
    <cellStyle name="Normale" xfId="0" builtinId="0"/>
    <cellStyle name="Valore non valido" xfId="2" builtinId="27"/>
    <cellStyle name="Valore valido" xfId="1" builtinId="26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1869701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410200" y="3931958"/>
          <a:ext cx="5114178" cy="3927102"/>
        </a:xfrm>
        <a:prstGeom prst="rect">
          <a:avLst/>
        </a:prstGeom>
      </xdr:spPr>
    </xdr:pic>
    <xdr:clientData/>
  </xdr:twoCellAnchor>
  <xdr:twoCellAnchor>
    <xdr:from>
      <xdr:col>8</xdr:col>
      <xdr:colOff>625898</xdr:colOff>
      <xdr:row>24</xdr:row>
      <xdr:rowOff>5921</xdr:rowOff>
    </xdr:from>
    <xdr:to>
      <xdr:col>12</xdr:col>
      <xdr:colOff>834742</xdr:colOff>
      <xdr:row>41</xdr:row>
      <xdr:rowOff>35156</xdr:rowOff>
    </xdr:to>
    <xdr:sp macro="" textlink="">
      <xdr:nvSpPr>
        <xdr:cNvPr id="3" name="Freeform 2"/>
        <xdr:cNvSpPr/>
      </xdr:nvSpPr>
      <xdr:spPr>
        <a:xfrm>
          <a:off x="6004722" y="4816980"/>
          <a:ext cx="3226961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 editAs="oneCell">
    <xdr:from>
      <xdr:col>0</xdr:col>
      <xdr:colOff>104588</xdr:colOff>
      <xdr:row>18</xdr:row>
      <xdr:rowOff>164353</xdr:rowOff>
    </xdr:from>
    <xdr:to>
      <xdr:col>6</xdr:col>
      <xdr:colOff>585964</xdr:colOff>
      <xdr:row>41</xdr:row>
      <xdr:rowOff>1538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884706"/>
          <a:ext cx="5144517" cy="3975891"/>
        </a:xfrm>
        <a:prstGeom prst="rect">
          <a:avLst/>
        </a:prstGeom>
      </xdr:spPr>
    </xdr:pic>
    <xdr:clientData/>
  </xdr:twoCellAnchor>
  <xdr:twoCellAnchor>
    <xdr:from>
      <xdr:col>1</xdr:col>
      <xdr:colOff>46181</xdr:colOff>
      <xdr:row>24</xdr:row>
      <xdr:rowOff>23850</xdr:rowOff>
    </xdr:from>
    <xdr:to>
      <xdr:col>5</xdr:col>
      <xdr:colOff>44824</xdr:colOff>
      <xdr:row>41</xdr:row>
      <xdr:rowOff>53085</xdr:rowOff>
    </xdr:to>
    <xdr:sp macro="" textlink="">
      <xdr:nvSpPr>
        <xdr:cNvPr id="6" name="Freeform 5"/>
        <xdr:cNvSpPr/>
      </xdr:nvSpPr>
      <xdr:spPr>
        <a:xfrm>
          <a:off x="718534" y="4834909"/>
          <a:ext cx="3240878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2070100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38376" y="3827370"/>
          <a:ext cx="5061324" cy="3894231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18</xdr:row>
      <xdr:rowOff>164353</xdr:rowOff>
    </xdr:from>
    <xdr:to>
      <xdr:col>7</xdr:col>
      <xdr:colOff>293863</xdr:colOff>
      <xdr:row>40</xdr:row>
      <xdr:rowOff>166638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783853"/>
          <a:ext cx="5149746" cy="3939285"/>
        </a:xfrm>
        <a:prstGeom prst="rect">
          <a:avLst/>
        </a:prstGeom>
      </xdr:spPr>
    </xdr:pic>
    <xdr:clientData/>
  </xdr:twoCellAnchor>
  <xdr:twoCellAnchor>
    <xdr:from>
      <xdr:col>1</xdr:col>
      <xdr:colOff>47048</xdr:colOff>
      <xdr:row>18</xdr:row>
      <xdr:rowOff>188428</xdr:rowOff>
    </xdr:from>
    <xdr:to>
      <xdr:col>6</xdr:col>
      <xdr:colOff>10369</xdr:colOff>
      <xdr:row>40</xdr:row>
      <xdr:rowOff>172613</xdr:rowOff>
    </xdr:to>
    <xdr:sp macro="" textlink="">
      <xdr:nvSpPr>
        <xdr:cNvPr id="5" name="Freeform 4"/>
        <xdr:cNvSpPr/>
      </xdr:nvSpPr>
      <xdr:spPr>
        <a:xfrm>
          <a:off x="749283" y="3908781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8</xdr:col>
      <xdr:colOff>647683</xdr:colOff>
      <xdr:row>18</xdr:row>
      <xdr:rowOff>191416</xdr:rowOff>
    </xdr:from>
    <xdr:to>
      <xdr:col>12</xdr:col>
      <xdr:colOff>939710</xdr:colOff>
      <xdr:row>40</xdr:row>
      <xdr:rowOff>175601</xdr:rowOff>
    </xdr:to>
    <xdr:sp macro="" textlink="">
      <xdr:nvSpPr>
        <xdr:cNvPr id="6" name="Freeform 5"/>
        <xdr:cNvSpPr/>
      </xdr:nvSpPr>
      <xdr:spPr>
        <a:xfrm>
          <a:off x="5832271" y="3911769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Q19"/>
  <sheetViews>
    <sheetView zoomScale="85" zoomScaleNormal="85" zoomScalePageLayoutView="85" workbookViewId="0">
      <selection activeCell="H16" sqref="H16"/>
    </sheetView>
  </sheetViews>
  <sheetFormatPr defaultColWidth="8.85546875" defaultRowHeight="15"/>
  <cols>
    <col min="5" max="5" width="16.140625" customWidth="1"/>
    <col min="11" max="11" width="12.7109375" bestFit="1" customWidth="1"/>
    <col min="12" max="12" width="13.140625" customWidth="1"/>
    <col min="13" max="13" width="34" customWidth="1"/>
    <col min="17" max="17" width="39.28515625" customWidth="1"/>
  </cols>
  <sheetData>
    <row r="1" spans="1:17">
      <c r="A1" t="s">
        <v>0</v>
      </c>
    </row>
    <row r="2" spans="1:17" ht="15.75" thickBot="1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>
      <c r="A3" s="1"/>
      <c r="B3" s="3"/>
      <c r="C3" s="3"/>
      <c r="D3" s="3"/>
      <c r="E3" s="3"/>
      <c r="F3" s="1"/>
      <c r="G3" s="1"/>
      <c r="H3" s="2"/>
      <c r="I3" s="2"/>
      <c r="J3" s="2"/>
      <c r="K3" s="11">
        <v>10</v>
      </c>
      <c r="L3" s="5">
        <v>0</v>
      </c>
      <c r="M3" s="4">
        <f>+RADIANS(M5)</f>
        <v>-2.0943951023931953</v>
      </c>
      <c r="N3" s="10">
        <v>100</v>
      </c>
      <c r="O3" s="10">
        <v>100</v>
      </c>
      <c r="Q3" s="5" t="s">
        <v>14</v>
      </c>
    </row>
    <row r="4" spans="1:17" ht="16.5" thickTop="1" thickBot="1">
      <c r="A4" s="1" t="s">
        <v>13</v>
      </c>
      <c r="B4" s="3">
        <f t="shared" ref="B4:B18" si="0">((ROUND($K4/10,0))-1)*4+MOD($K4,10)+$M$11</f>
        <v>17</v>
      </c>
      <c r="C4" s="3">
        <f t="shared" ref="C4:C18" si="1">+N4*COS($M$3)-O4*SIN($M$3)+$M$7</f>
        <v>11.602540378443891</v>
      </c>
      <c r="D4" s="3">
        <f t="shared" ref="D4:D18" si="2">N4*SIN($M$3)+O4*COS($M$3)+$M$9</f>
        <v>36.922251007488114</v>
      </c>
      <c r="E4" s="3">
        <f t="shared" ref="E4:E18" si="3">($L4/3.1416*180)+$M$5</f>
        <v>-179.99985969422843</v>
      </c>
      <c r="F4" s="1">
        <v>4</v>
      </c>
      <c r="G4" s="1">
        <v>0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>
      <c r="A5" s="1"/>
      <c r="B5" s="3"/>
      <c r="C5" s="3"/>
      <c r="D5" s="3"/>
      <c r="E5" s="3"/>
      <c r="F5" s="1"/>
      <c r="G5" s="1"/>
      <c r="H5" s="2"/>
      <c r="I5" s="2"/>
      <c r="J5" s="2"/>
      <c r="K5" s="11">
        <v>12</v>
      </c>
      <c r="L5" s="5">
        <v>-2.0943951023932001</v>
      </c>
      <c r="M5" s="7">
        <v>-120</v>
      </c>
      <c r="N5" s="10">
        <v>132</v>
      </c>
      <c r="O5" s="10">
        <v>100</v>
      </c>
      <c r="Q5" s="8" t="s">
        <v>17</v>
      </c>
    </row>
    <row r="6" spans="1:17" ht="16.5" thickTop="1" thickBot="1">
      <c r="A6" s="1" t="s">
        <v>13</v>
      </c>
      <c r="B6" s="3">
        <f t="shared" si="0"/>
        <v>28</v>
      </c>
      <c r="C6" s="3">
        <f t="shared" si="1"/>
        <v>27.602540378443862</v>
      </c>
      <c r="D6" s="3">
        <f t="shared" si="2"/>
        <v>27.684646700454152</v>
      </c>
      <c r="E6" s="3">
        <f t="shared" si="3"/>
        <v>-120</v>
      </c>
      <c r="F6" s="1">
        <v>4</v>
      </c>
      <c r="G6" s="1">
        <v>0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>
      <c r="A7" s="1" t="s">
        <v>13</v>
      </c>
      <c r="B7" s="3">
        <f t="shared" si="0"/>
        <v>29</v>
      </c>
      <c r="C7" s="3">
        <f t="shared" si="1"/>
        <v>27.602540378443848</v>
      </c>
      <c r="D7" s="3">
        <f t="shared" si="2"/>
        <v>9.2094380863861147</v>
      </c>
      <c r="E7" s="3">
        <f t="shared" si="3"/>
        <v>-179.99985969422843</v>
      </c>
      <c r="F7" s="1">
        <v>4</v>
      </c>
      <c r="G7" s="1">
        <v>0</v>
      </c>
      <c r="H7" s="2"/>
      <c r="I7" s="2"/>
      <c r="J7" s="2"/>
      <c r="K7" s="11">
        <v>41</v>
      </c>
      <c r="L7" s="5">
        <v>-1.0471975511966001</v>
      </c>
      <c r="M7" s="7">
        <v>-25</v>
      </c>
      <c r="N7" s="10">
        <v>132</v>
      </c>
      <c r="O7" s="10">
        <v>136.95041722813599</v>
      </c>
    </row>
    <row r="8" spans="1:17" ht="16.5" thickTop="1" thickBot="1">
      <c r="A8" s="1" t="s">
        <v>13</v>
      </c>
      <c r="B8" s="3">
        <f t="shared" si="0"/>
        <v>24</v>
      </c>
      <c r="C8" s="3">
        <f t="shared" si="1"/>
        <v>43.602540378443848</v>
      </c>
      <c r="D8" s="3">
        <f t="shared" si="2"/>
        <v>-2.8166220647875662E-2</v>
      </c>
      <c r="E8" s="3">
        <f t="shared" si="3"/>
        <v>-120</v>
      </c>
      <c r="F8" s="1">
        <v>4</v>
      </c>
      <c r="G8" s="1">
        <v>0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>
      <c r="A9" s="1" t="s">
        <v>13</v>
      </c>
      <c r="B9" s="3">
        <f t="shared" si="0"/>
        <v>25</v>
      </c>
      <c r="C9" s="3">
        <f t="shared" si="1"/>
        <v>59.60254037844382</v>
      </c>
      <c r="D9" s="3">
        <f t="shared" si="2"/>
        <v>9.2094380863861716</v>
      </c>
      <c r="E9" s="3">
        <f t="shared" si="3"/>
        <v>-60.000140305771573</v>
      </c>
      <c r="F9" s="1">
        <v>4</v>
      </c>
      <c r="G9" s="1">
        <v>0</v>
      </c>
      <c r="K9" s="11">
        <v>31</v>
      </c>
      <c r="L9" s="5">
        <v>1.0471975511966001</v>
      </c>
      <c r="M9" s="7">
        <v>192</v>
      </c>
      <c r="N9" s="10">
        <v>116</v>
      </c>
      <c r="O9" s="10">
        <v>164.66323014923799</v>
      </c>
    </row>
    <row r="10" spans="1:17" ht="16.5" thickTop="1" thickBot="1">
      <c r="A10" s="1"/>
      <c r="B10" s="3"/>
      <c r="C10" s="3"/>
      <c r="D10" s="3"/>
      <c r="E10" s="3"/>
      <c r="F10" s="1"/>
      <c r="G10" s="1"/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>
      <c r="A11" s="1"/>
      <c r="B11" s="3"/>
      <c r="C11" s="3"/>
      <c r="D11" s="3"/>
      <c r="E11" s="3"/>
      <c r="F11" s="1"/>
      <c r="G11" s="1"/>
      <c r="K11" s="11">
        <v>23</v>
      </c>
      <c r="L11" s="5">
        <v>-1.0471975511966001</v>
      </c>
      <c r="M11" s="7">
        <v>16</v>
      </c>
      <c r="N11" s="10">
        <v>132</v>
      </c>
      <c r="O11" s="10">
        <v>192.37604307033999</v>
      </c>
    </row>
    <row r="12" spans="1:17" ht="16.5" thickTop="1" thickBot="1">
      <c r="A12" s="1"/>
      <c r="B12" s="3"/>
      <c r="C12" s="3"/>
      <c r="D12" s="3"/>
      <c r="E12" s="3"/>
      <c r="F12" s="1"/>
      <c r="G12" s="1"/>
      <c r="K12" s="11">
        <v>13</v>
      </c>
      <c r="L12" s="5">
        <v>1.0471975511966001</v>
      </c>
      <c r="N12" s="10">
        <v>100</v>
      </c>
      <c r="O12" s="10">
        <v>192.37604307033999</v>
      </c>
    </row>
    <row r="13" spans="1:17" ht="16.5" thickTop="1" thickBot="1">
      <c r="A13" s="1"/>
      <c r="B13" s="3"/>
      <c r="C13" s="3"/>
      <c r="D13" s="3"/>
      <c r="E13" s="3"/>
      <c r="F13" s="1"/>
      <c r="G13" s="1"/>
      <c r="K13" s="11">
        <v>20</v>
      </c>
      <c r="L13" s="5">
        <v>2.0943951023932001</v>
      </c>
      <c r="N13" s="10">
        <v>84</v>
      </c>
      <c r="O13" s="10">
        <v>183.138438763306</v>
      </c>
    </row>
    <row r="14" spans="1:17" ht="16.5" thickTop="1" thickBot="1">
      <c r="A14" s="1" t="s">
        <v>13</v>
      </c>
      <c r="B14" s="3">
        <f t="shared" si="0"/>
        <v>26</v>
      </c>
      <c r="C14" s="3">
        <f t="shared" si="1"/>
        <v>59.602540378443848</v>
      </c>
      <c r="D14" s="3">
        <f t="shared" si="2"/>
        <v>27.684646700454152</v>
      </c>
      <c r="E14" s="3">
        <f t="shared" si="3"/>
        <v>-2.80611543146847E-4</v>
      </c>
      <c r="F14" s="1">
        <v>4</v>
      </c>
      <c r="G14" s="1">
        <v>0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>
      <c r="A15" s="1" t="s">
        <v>13</v>
      </c>
      <c r="B15" s="3">
        <f t="shared" si="0"/>
        <v>21</v>
      </c>
      <c r="C15" s="3">
        <f t="shared" si="1"/>
        <v>75.60254037844382</v>
      </c>
      <c r="D15" s="3">
        <f t="shared" si="2"/>
        <v>36.9222510074882</v>
      </c>
      <c r="E15" s="3">
        <f t="shared" si="3"/>
        <v>-60.000140305771573</v>
      </c>
      <c r="F15" s="1">
        <v>4</v>
      </c>
      <c r="G15" s="1">
        <v>0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>
      <c r="A16" s="1"/>
      <c r="B16" s="3"/>
      <c r="C16" s="3"/>
      <c r="D16" s="3"/>
      <c r="E16" s="3"/>
      <c r="F16" s="1"/>
      <c r="G16" s="1"/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>
      <c r="A17" s="1"/>
      <c r="B17" s="3"/>
      <c r="C17" s="3"/>
      <c r="D17" s="3"/>
      <c r="E17" s="3"/>
      <c r="F17" s="1"/>
      <c r="G17" s="1"/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>
      <c r="A18" s="1"/>
      <c r="B18" s="3"/>
      <c r="C18" s="3"/>
      <c r="D18" s="3"/>
      <c r="E18" s="3"/>
      <c r="F18" s="1"/>
      <c r="G18" s="1"/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/>
  </sheetData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>
  <dimension ref="A1:Q19"/>
  <sheetViews>
    <sheetView tabSelected="1" zoomScale="85" zoomScaleNormal="85" zoomScalePageLayoutView="85" workbookViewId="0">
      <selection activeCell="I9" sqref="I9"/>
    </sheetView>
  </sheetViews>
  <sheetFormatPr defaultColWidth="8.85546875" defaultRowHeight="15"/>
  <cols>
    <col min="1" max="1" width="9.140625" bestFit="1" customWidth="1"/>
    <col min="2" max="2" width="7.28515625" bestFit="1" customWidth="1"/>
    <col min="3" max="3" width="7.85546875" customWidth="1"/>
    <col min="4" max="4" width="7.28515625" customWidth="1"/>
    <col min="5" max="5" width="20.28515625" bestFit="1" customWidth="1"/>
    <col min="6" max="6" width="6" bestFit="1" customWidth="1"/>
    <col min="7" max="7" width="6.7109375" bestFit="1" customWidth="1"/>
    <col min="12" max="12" width="13.140625" customWidth="1"/>
    <col min="13" max="13" width="34" customWidth="1"/>
    <col min="17" max="17" width="39.28515625" customWidth="1"/>
  </cols>
  <sheetData>
    <row r="1" spans="1:17">
      <c r="A1" t="s">
        <v>0</v>
      </c>
    </row>
    <row r="2" spans="1:17" ht="15.75" thickBot="1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>
      <c r="A3" s="1" t="s">
        <v>13</v>
      </c>
      <c r="B3" s="3">
        <f>((ROUND($K3/10,0))-1)*4+MOD($K3,10)+$M$11</f>
        <v>0</v>
      </c>
      <c r="C3" s="3">
        <f xml:space="preserve"> IF($M$13=1, -1, 1)*(+N3*COS($M$3)-O3*SIN($M$3))+$M$7</f>
        <v>0</v>
      </c>
      <c r="D3" s="3">
        <f>N3*SIN($M$3)+O3*COS($M$3)+$M$9</f>
        <v>80</v>
      </c>
      <c r="E3" s="3">
        <f xml:space="preserve"> IF($M$13=1, -1, 1)*(($L3/3.1416*180)+$M$5)</f>
        <v>-90</v>
      </c>
      <c r="F3" s="1">
        <v>4</v>
      </c>
      <c r="G3" s="1">
        <f>$M$13</f>
        <v>1</v>
      </c>
      <c r="H3" s="2"/>
      <c r="I3" s="2"/>
      <c r="J3" s="2"/>
      <c r="K3" s="11">
        <v>10</v>
      </c>
      <c r="L3" s="5">
        <v>0</v>
      </c>
      <c r="M3" s="4">
        <f>+RADIANS(M5)</f>
        <v>1.5707963267948966</v>
      </c>
      <c r="N3" s="10">
        <v>100</v>
      </c>
      <c r="O3" s="10">
        <v>100</v>
      </c>
      <c r="Q3" s="5" t="s">
        <v>14</v>
      </c>
    </row>
    <row r="4" spans="1:17" ht="16.5" thickTop="1" thickBot="1">
      <c r="A4" s="1" t="s">
        <v>13</v>
      </c>
      <c r="B4" s="3">
        <f t="shared" ref="B4:B18" si="0">((ROUND($K4/10,0))-1)*4+MOD($K4,10)+$M$11</f>
        <v>1</v>
      </c>
      <c r="C4" s="3">
        <f t="shared" ref="C4:C18" si="1" xml:space="preserve"> IF($M$13=1, -1, 1)*(+N4*COS($M$3)-O4*SIN($M$3))+$M$7</f>
        <v>9.2376043070339904</v>
      </c>
      <c r="D4" s="3">
        <f t="shared" ref="D4:D18" si="2">N4*SIN($M$3)+O4*COS($M$3)+$M$9</f>
        <v>96</v>
      </c>
      <c r="E4" s="3">
        <f xml:space="preserve"> IF($M$13=1, -1, 1)*(($L4/3.1416*180)+$M$5)</f>
        <v>-30.000140305771573</v>
      </c>
      <c r="F4" s="1">
        <v>4</v>
      </c>
      <c r="G4" s="1">
        <f t="shared" ref="G4:G18" si="3">$M$13</f>
        <v>1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>
      <c r="A5" s="1" t="s">
        <v>13</v>
      </c>
      <c r="B5" s="3">
        <f t="shared" si="0"/>
        <v>2</v>
      </c>
      <c r="C5" s="3">
        <f t="shared" si="1"/>
        <v>0</v>
      </c>
      <c r="D5" s="3">
        <f t="shared" si="2"/>
        <v>112</v>
      </c>
      <c r="E5" s="3">
        <f t="shared" ref="E5:E18" si="4" xml:space="preserve"> IF($M$13=1, -1, 1)*(($L5/3.1416*180)+$M$5)</f>
        <v>29.999719388456853</v>
      </c>
      <c r="F5" s="1">
        <v>4</v>
      </c>
      <c r="G5" s="1">
        <f t="shared" si="3"/>
        <v>1</v>
      </c>
      <c r="H5" s="2"/>
      <c r="I5" s="2"/>
      <c r="J5" s="2"/>
      <c r="K5" s="11">
        <v>12</v>
      </c>
      <c r="L5" s="5">
        <v>-2.0943951023932001</v>
      </c>
      <c r="M5" s="7">
        <v>90</v>
      </c>
      <c r="N5" s="10">
        <v>132</v>
      </c>
      <c r="O5" s="10">
        <v>100</v>
      </c>
      <c r="Q5" s="8" t="s">
        <v>17</v>
      </c>
    </row>
    <row r="6" spans="1:17" ht="16.5" thickTop="1" thickBot="1">
      <c r="A6" s="1" t="s">
        <v>13</v>
      </c>
      <c r="B6" s="3">
        <f t="shared" si="0"/>
        <v>12</v>
      </c>
      <c r="C6" s="3">
        <f t="shared" si="1"/>
        <v>27.712812921102</v>
      </c>
      <c r="D6" s="3">
        <f t="shared" si="2"/>
        <v>96.000000000000014</v>
      </c>
      <c r="E6" s="3">
        <f t="shared" si="4"/>
        <v>-90</v>
      </c>
      <c r="F6" s="1">
        <v>4</v>
      </c>
      <c r="G6" s="1">
        <f t="shared" si="3"/>
        <v>1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>
      <c r="A7" s="1" t="s">
        <v>13</v>
      </c>
      <c r="B7" s="3">
        <f t="shared" si="0"/>
        <v>13</v>
      </c>
      <c r="C7" s="3">
        <f t="shared" si="1"/>
        <v>36.95041722813599</v>
      </c>
      <c r="D7" s="3">
        <f t="shared" si="2"/>
        <v>112</v>
      </c>
      <c r="E7" s="3">
        <f t="shared" si="4"/>
        <v>-30.000140305771573</v>
      </c>
      <c r="F7" s="1">
        <v>4</v>
      </c>
      <c r="G7" s="1">
        <f t="shared" si="3"/>
        <v>1</v>
      </c>
      <c r="H7" s="2"/>
      <c r="I7" s="2"/>
      <c r="J7" s="2"/>
      <c r="K7" s="11">
        <v>41</v>
      </c>
      <c r="L7" s="5">
        <v>-1.0471975511966001</v>
      </c>
      <c r="M7" s="7">
        <v>-100</v>
      </c>
      <c r="N7" s="10">
        <v>132</v>
      </c>
      <c r="O7" s="10">
        <v>136.95041722813599</v>
      </c>
    </row>
    <row r="8" spans="1:17" ht="16.5" thickTop="1" thickBot="1">
      <c r="A8" s="1" t="s">
        <v>13</v>
      </c>
      <c r="B8" s="3">
        <f t="shared" si="0"/>
        <v>8</v>
      </c>
      <c r="C8" s="3">
        <f t="shared" si="1"/>
        <v>55.425625842203999</v>
      </c>
      <c r="D8" s="3">
        <f t="shared" si="2"/>
        <v>112</v>
      </c>
      <c r="E8" s="3">
        <f t="shared" si="4"/>
        <v>-90</v>
      </c>
      <c r="F8" s="1">
        <v>4</v>
      </c>
      <c r="G8" s="1">
        <f t="shared" si="3"/>
        <v>1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>
      <c r="A9" s="1" t="s">
        <v>13</v>
      </c>
      <c r="B9" s="3">
        <f t="shared" si="0"/>
        <v>9</v>
      </c>
      <c r="C9" s="3">
        <f t="shared" si="1"/>
        <v>64.66323014923799</v>
      </c>
      <c r="D9" s="3">
        <f t="shared" si="2"/>
        <v>96.000000000000014</v>
      </c>
      <c r="E9" s="3">
        <f t="shared" si="4"/>
        <v>-149.99985969422843</v>
      </c>
      <c r="F9" s="1">
        <v>4</v>
      </c>
      <c r="G9" s="1">
        <f t="shared" si="3"/>
        <v>1</v>
      </c>
      <c r="K9" s="11">
        <v>31</v>
      </c>
      <c r="L9" s="5">
        <v>1.0471975511966001</v>
      </c>
      <c r="M9" s="7">
        <v>-20</v>
      </c>
      <c r="N9" s="10">
        <v>116</v>
      </c>
      <c r="O9" s="10">
        <v>164.66323014923799</v>
      </c>
    </row>
    <row r="10" spans="1:17" ht="16.5" thickTop="1" thickBot="1">
      <c r="A10" s="1" t="s">
        <v>13</v>
      </c>
      <c r="B10" s="3">
        <f t="shared" si="0"/>
        <v>6</v>
      </c>
      <c r="C10" s="3">
        <f t="shared" si="1"/>
        <v>83.138438763305999</v>
      </c>
      <c r="D10" s="3">
        <f t="shared" si="2"/>
        <v>96.000000000000014</v>
      </c>
      <c r="E10" s="3">
        <f t="shared" si="4"/>
        <v>-90</v>
      </c>
      <c r="F10" s="1">
        <v>4</v>
      </c>
      <c r="G10" s="1">
        <f t="shared" si="3"/>
        <v>1</v>
      </c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>
      <c r="A11" s="1" t="s">
        <v>13</v>
      </c>
      <c r="B11" s="3">
        <f t="shared" si="0"/>
        <v>7</v>
      </c>
      <c r="C11" s="3">
        <f t="shared" si="1"/>
        <v>92.376043070339989</v>
      </c>
      <c r="D11" s="3">
        <f t="shared" si="2"/>
        <v>112</v>
      </c>
      <c r="E11" s="3">
        <f t="shared" si="4"/>
        <v>-30.000140305771573</v>
      </c>
      <c r="F11" s="1">
        <v>4</v>
      </c>
      <c r="G11" s="1">
        <f t="shared" si="3"/>
        <v>1</v>
      </c>
      <c r="K11" s="11">
        <v>23</v>
      </c>
      <c r="L11" s="5">
        <v>-1.0471975511966001</v>
      </c>
      <c r="M11" s="7">
        <v>0</v>
      </c>
      <c r="N11" s="10">
        <v>132</v>
      </c>
      <c r="O11" s="10">
        <v>192.37604307033999</v>
      </c>
    </row>
    <row r="12" spans="1:17" ht="16.5" thickTop="1" thickBot="1">
      <c r="A12" s="1" t="s">
        <v>13</v>
      </c>
      <c r="B12" s="3">
        <f t="shared" si="0"/>
        <v>3</v>
      </c>
      <c r="C12" s="3">
        <f t="shared" si="1"/>
        <v>92.376043070339989</v>
      </c>
      <c r="D12" s="3">
        <f t="shared" si="2"/>
        <v>80.000000000000014</v>
      </c>
      <c r="E12" s="3">
        <f t="shared" si="4"/>
        <v>-149.99985969422843</v>
      </c>
      <c r="F12" s="1">
        <v>4</v>
      </c>
      <c r="G12" s="1">
        <f t="shared" si="3"/>
        <v>1</v>
      </c>
      <c r="H12" s="12"/>
      <c r="K12" s="11">
        <v>13</v>
      </c>
      <c r="L12" s="5">
        <v>1.0471975511966001</v>
      </c>
      <c r="M12" s="2" t="s">
        <v>22</v>
      </c>
      <c r="N12" s="10">
        <v>100</v>
      </c>
      <c r="O12" s="10">
        <v>192.37604307033999</v>
      </c>
    </row>
    <row r="13" spans="1:17" ht="16.5" thickTop="1" thickBot="1">
      <c r="A13" s="1" t="s">
        <v>13</v>
      </c>
      <c r="B13" s="3">
        <f t="shared" si="0"/>
        <v>4</v>
      </c>
      <c r="C13" s="3">
        <f t="shared" si="1"/>
        <v>83.138438763305999</v>
      </c>
      <c r="D13" s="3">
        <f t="shared" si="2"/>
        <v>64.000000000000014</v>
      </c>
      <c r="E13" s="3">
        <f t="shared" si="4"/>
        <v>-209.99971938845687</v>
      </c>
      <c r="F13" s="1">
        <v>4</v>
      </c>
      <c r="G13" s="1">
        <f t="shared" si="3"/>
        <v>1</v>
      </c>
      <c r="K13" s="11">
        <v>20</v>
      </c>
      <c r="L13" s="5">
        <v>2.0943951023932001</v>
      </c>
      <c r="M13" s="7">
        <v>1</v>
      </c>
      <c r="N13" s="10">
        <v>84</v>
      </c>
      <c r="O13" s="10">
        <v>183.138438763306</v>
      </c>
    </row>
    <row r="14" spans="1:17" ht="16.5" thickTop="1" thickBot="1">
      <c r="A14" s="1" t="s">
        <v>13</v>
      </c>
      <c r="B14" s="3">
        <f t="shared" si="0"/>
        <v>10</v>
      </c>
      <c r="C14" s="3">
        <f t="shared" si="1"/>
        <v>55.425625842203999</v>
      </c>
      <c r="D14" s="3">
        <f t="shared" si="2"/>
        <v>80.000000000000014</v>
      </c>
      <c r="E14" s="3">
        <f t="shared" si="4"/>
        <v>-209.99971938845687</v>
      </c>
      <c r="F14" s="1">
        <v>4</v>
      </c>
      <c r="G14" s="1">
        <f t="shared" si="3"/>
        <v>1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>
      <c r="A15" s="1" t="s">
        <v>13</v>
      </c>
      <c r="B15" s="3">
        <f t="shared" si="0"/>
        <v>5</v>
      </c>
      <c r="C15" s="3">
        <f t="shared" si="1"/>
        <v>64.66323014923799</v>
      </c>
      <c r="D15" s="3">
        <f t="shared" si="2"/>
        <v>64.000000000000014</v>
      </c>
      <c r="E15" s="3">
        <f t="shared" si="4"/>
        <v>-149.99985969422843</v>
      </c>
      <c r="F15" s="1">
        <v>4</v>
      </c>
      <c r="G15" s="1">
        <f t="shared" si="3"/>
        <v>1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>
      <c r="A16" s="1" t="s">
        <v>13</v>
      </c>
      <c r="B16" s="3">
        <f t="shared" si="0"/>
        <v>11</v>
      </c>
      <c r="C16" s="3">
        <f t="shared" si="1"/>
        <v>36.95041722813599</v>
      </c>
      <c r="D16" s="3">
        <f t="shared" si="2"/>
        <v>80.000000000000014</v>
      </c>
      <c r="E16" s="3">
        <f t="shared" si="4"/>
        <v>-269.9995790826847</v>
      </c>
      <c r="F16" s="1">
        <v>4</v>
      </c>
      <c r="G16" s="1">
        <f t="shared" si="3"/>
        <v>1</v>
      </c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>
      <c r="A17" s="1" t="s">
        <v>13</v>
      </c>
      <c r="B17" s="3">
        <f t="shared" si="0"/>
        <v>14</v>
      </c>
      <c r="C17" s="3">
        <f t="shared" si="1"/>
        <v>27.712812921102</v>
      </c>
      <c r="D17" s="3">
        <f t="shared" si="2"/>
        <v>64.000000000000014</v>
      </c>
      <c r="E17" s="3">
        <f t="shared" si="4"/>
        <v>-209.99971938845687</v>
      </c>
      <c r="F17" s="1">
        <v>4</v>
      </c>
      <c r="G17" s="1">
        <f t="shared" si="3"/>
        <v>1</v>
      </c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>
      <c r="A18" s="1" t="s">
        <v>13</v>
      </c>
      <c r="B18" s="3">
        <f t="shared" si="0"/>
        <v>15</v>
      </c>
      <c r="C18" s="3">
        <f t="shared" si="1"/>
        <v>9.2376043070340046</v>
      </c>
      <c r="D18" s="3">
        <f t="shared" si="2"/>
        <v>64</v>
      </c>
      <c r="E18" s="3">
        <f t="shared" si="4"/>
        <v>-269.9995790826847</v>
      </c>
      <c r="F18" s="1">
        <v>4</v>
      </c>
      <c r="G18" s="1">
        <f t="shared" si="3"/>
        <v>1</v>
      </c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/>
  </sheetData>
  <pageMargins left="0.7" right="0.7" top="0.75" bottom="0.75" header="0.3" footer="0.3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ColWidth="8.85546875" defaultRowHeight="15"/>
  <sheetData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Fogli di lavoro</vt:lpstr>
      </vt:variant>
      <vt:variant>
        <vt:i4>3</vt:i4>
      </vt:variant>
    </vt:vector>
  </HeadingPairs>
  <TitlesOfParts>
    <vt:vector size="3" baseType="lpstr">
      <vt:lpstr>lower</vt:lpstr>
      <vt:lpstr>upper</vt:lpstr>
      <vt:lpstr>Sheet3</vt:lpstr>
    </vt:vector>
  </TitlesOfParts>
  <Company>iit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 M</dc:creator>
  <cp:lastModifiedBy>Andrea</cp:lastModifiedBy>
  <dcterms:created xsi:type="dcterms:W3CDTF">2011-09-01T13:57:35Z</dcterms:created>
  <dcterms:modified xsi:type="dcterms:W3CDTF">2011-11-09T16:11:22Z</dcterms:modified>
</cp:coreProperties>
</file>